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9702\Documents\My SAS Files\"/>
    </mc:Choice>
  </mc:AlternateContent>
  <bookViews>
    <workbookView xWindow="-4245" yWindow="-135" windowWidth="22995" windowHeight="10035"/>
  </bookViews>
  <sheets>
    <sheet name="Standardized effect calc" sheetId="8" r:id="rId1"/>
    <sheet name="Sheet3" sheetId="3" r:id="rId2"/>
  </sheets>
  <calcPr calcId="162913"/>
</workbook>
</file>

<file path=xl/calcChain.xml><?xml version="1.0" encoding="utf-8"?>
<calcChain xmlns="http://schemas.openxmlformats.org/spreadsheetml/2006/main">
  <c r="K47" i="8" l="1"/>
  <c r="I47" i="8"/>
  <c r="J47" i="8" s="1"/>
  <c r="H47" i="8"/>
  <c r="H46" i="8"/>
  <c r="I46" i="8" s="1"/>
  <c r="J46" i="8" s="1"/>
  <c r="L46" i="8" s="1"/>
  <c r="K44" i="8"/>
  <c r="I44" i="8"/>
  <c r="J44" i="8" s="1"/>
  <c r="H44" i="8"/>
  <c r="H43" i="8"/>
  <c r="I43" i="8" s="1"/>
  <c r="J43" i="8" s="1"/>
  <c r="L43" i="8" s="1"/>
  <c r="K41" i="8"/>
  <c r="I41" i="8"/>
  <c r="J41" i="8" s="1"/>
  <c r="H41" i="8"/>
  <c r="H40" i="8"/>
  <c r="I40" i="8" s="1"/>
  <c r="J40" i="8" s="1"/>
  <c r="L40" i="8" s="1"/>
  <c r="K37" i="8"/>
  <c r="H37" i="8"/>
  <c r="I37" i="8" s="1"/>
  <c r="J37" i="8" s="1"/>
  <c r="H36" i="8"/>
  <c r="I36" i="8" s="1"/>
  <c r="J36" i="8" s="1"/>
  <c r="L36" i="8" s="1"/>
  <c r="K34" i="8"/>
  <c r="H34" i="8"/>
  <c r="I34" i="8" s="1"/>
  <c r="J34" i="8" s="1"/>
  <c r="H33" i="8"/>
  <c r="I33" i="8" s="1"/>
  <c r="J33" i="8" s="1"/>
  <c r="L33" i="8" s="1"/>
  <c r="K30" i="8"/>
  <c r="H30" i="8"/>
  <c r="I30" i="8" s="1"/>
  <c r="J30" i="8" s="1"/>
  <c r="H29" i="8"/>
  <c r="I29" i="8" s="1"/>
  <c r="J29" i="8" s="1"/>
  <c r="L29" i="8" s="1"/>
  <c r="F15" i="8"/>
  <c r="D15" i="8"/>
  <c r="E15" i="8" s="1"/>
  <c r="C15" i="8"/>
  <c r="C14" i="8"/>
  <c r="D14" i="8" s="1"/>
  <c r="G4" i="8"/>
  <c r="D16" i="8" l="1"/>
  <c r="E14" i="8"/>
  <c r="L34" i="8"/>
  <c r="M33" i="8" s="1"/>
  <c r="N33" i="8" s="1"/>
  <c r="K33" i="8"/>
  <c r="L41" i="8"/>
  <c r="M40" i="8" s="1"/>
  <c r="N40" i="8" s="1"/>
  <c r="K40" i="8"/>
  <c r="L30" i="8"/>
  <c r="M29" i="8" s="1"/>
  <c r="N29" i="8" s="1"/>
  <c r="K29" i="8"/>
  <c r="L44" i="8"/>
  <c r="M43" i="8" s="1"/>
  <c r="N43" i="8" s="1"/>
  <c r="K43" i="8"/>
  <c r="O15" i="8"/>
  <c r="F14" i="8"/>
  <c r="L47" i="8"/>
  <c r="M46" i="8" s="1"/>
  <c r="N46" i="8" s="1"/>
  <c r="K46" i="8"/>
  <c r="L37" i="8"/>
  <c r="M36" i="8" s="1"/>
  <c r="N36" i="8" s="1"/>
  <c r="K36" i="8"/>
  <c r="P14" i="8" l="1"/>
  <c r="Q14" i="8" s="1"/>
  <c r="C22" i="8" s="1"/>
  <c r="K14" i="8"/>
  <c r="L14" i="8" s="1"/>
  <c r="C26" i="8" s="1"/>
  <c r="C19" i="8"/>
  <c r="O14" i="8"/>
  <c r="F17" i="8"/>
  <c r="C20" i="8" l="1"/>
  <c r="K17" i="8"/>
  <c r="L17" i="8" s="1"/>
</calcChain>
</file>

<file path=xl/sharedStrings.xml><?xml version="1.0" encoding="utf-8"?>
<sst xmlns="http://schemas.openxmlformats.org/spreadsheetml/2006/main" count="140" uniqueCount="60">
  <si>
    <t>ODDS RATIO</t>
  </si>
  <si>
    <t>INTERCEPT</t>
  </si>
  <si>
    <t>TREATMETNT EFFECT</t>
  </si>
  <si>
    <t>COMPARISON GROUP AVERAGE</t>
  </si>
  <si>
    <t>TREATMENT GROUP AVERAGE</t>
  </si>
  <si>
    <t>LOGIT</t>
  </si>
  <si>
    <t>LOGIT COEFFICIENT FROM REGRESSION RESULT</t>
  </si>
  <si>
    <t>%</t>
  </si>
  <si>
    <t>ODDS</t>
  </si>
  <si>
    <t>&lt;-- CHANGE THIS</t>
  </si>
  <si>
    <t>&lt;--THIS IS THE RESULT</t>
  </si>
  <si>
    <t>The problem is when you have a pretest score whose values are large.  The intercept derived will correspond to a student whose score is 0, which is hard to interpret.</t>
  </si>
  <si>
    <t>With such a variable, I recommend using the z-score version of it.  It will force the intercept value (important ingredient in calculating odds ratio) to correspond to a student whose test score was the average value.</t>
  </si>
  <si>
    <t xml:space="preserve">WARNING 1: ODDS RATIO CAN BE FOUND also FROM a STAT OUTPUT.  SAS PROC GLIMMIX doesn't produce it, though.  </t>
  </si>
  <si>
    <t>PERCENTAGE</t>
  </si>
  <si>
    <t>DO NOT TOUCH THIS TABLE.</t>
  </si>
  <si>
    <r>
      <t xml:space="preserve">ODDS RATIO (In terms of odds, </t>
    </r>
    <r>
      <rPr>
        <b/>
        <u/>
        <sz val="11"/>
        <color theme="1"/>
        <rFont val="Calibri"/>
        <family val="2"/>
        <scheme val="minor"/>
      </rPr>
      <t>treatment group</t>
    </r>
    <r>
      <rPr>
        <sz val="11"/>
        <color theme="1"/>
        <rFont val="Calibri"/>
        <family val="2"/>
        <scheme val="minor"/>
      </rPr>
      <t xml:space="preserve"> is x times more likely than </t>
    </r>
    <r>
      <rPr>
        <b/>
        <u/>
        <sz val="11"/>
        <color theme="1"/>
        <rFont val="Calibri"/>
        <family val="2"/>
        <scheme val="minor"/>
      </rPr>
      <t>control group</t>
    </r>
    <r>
      <rPr>
        <sz val="11"/>
        <color theme="1"/>
        <rFont val="Calibri"/>
        <family val="2"/>
        <scheme val="minor"/>
      </rPr>
      <t xml:space="preserve"> to have a successful outcome)</t>
    </r>
  </si>
  <si>
    <r>
      <t>FLIPPED ODDS RATIO (</t>
    </r>
    <r>
      <rPr>
        <b/>
        <u/>
        <sz val="11"/>
        <color theme="1"/>
        <rFont val="Calibri"/>
        <family val="2"/>
        <scheme val="minor"/>
      </rPr>
      <t>Control group</t>
    </r>
    <r>
      <rPr>
        <sz val="11"/>
        <color theme="1"/>
        <rFont val="Calibri"/>
        <family val="2"/>
        <scheme val="minor"/>
      </rPr>
      <t xml:space="preserve"> is x times more likely than</t>
    </r>
    <r>
      <rPr>
        <b/>
        <i/>
        <sz val="11"/>
        <color theme="1"/>
        <rFont val="Calibri"/>
        <family val="2"/>
        <scheme val="minor"/>
      </rPr>
      <t xml:space="preserve"> Treatmnt group</t>
    </r>
    <r>
      <rPr>
        <sz val="11"/>
        <color theme="1"/>
        <rFont val="Calibri"/>
        <family val="2"/>
        <scheme val="minor"/>
      </rPr>
      <t>)</t>
    </r>
  </si>
  <si>
    <t>Interpretation may be easier if you use an odds ratio that is greater than 1.</t>
  </si>
  <si>
    <t>(1) DERIVE ODDS RATIO FROM LOGISTIC REGRESSION RESULTS (by Kaz Uekawa ; k u e k a w a AT GMAIL )</t>
  </si>
  <si>
    <t>Standardized LOR</t>
  </si>
  <si>
    <t>log odds ratio</t>
  </si>
  <si>
    <t>Step 1</t>
  </si>
  <si>
    <t>Step 2</t>
  </si>
  <si>
    <t>Page 21 of http://ies.ed.gov/ncee/wwc/pdf/reference_resources/wwc_procedures_v3_0_draft_standards_handbook.pdf</t>
  </si>
  <si>
    <t>Effect size</t>
  </si>
  <si>
    <t>IF ABSOLUTE VALUE OF THIS IS GREATER THAN 0.2, let's take it seriously (0.2 is small effect)</t>
  </si>
  <si>
    <t>Effect size (absolute value) greater than 0.25 is considered substantively important (page 21 of the doc above)</t>
  </si>
  <si>
    <t xml:space="preserve">Hedge's standardization approach </t>
  </si>
  <si>
    <t>FOR REFERENCE/QC</t>
  </si>
  <si>
    <t>WWC effect size for binary outcome (QC'ed using the official WWC calculation sheet and it was correct)</t>
  </si>
  <si>
    <t>Difference between T and C (use common sense to judge)</t>
  </si>
  <si>
    <t>SUMMARY</t>
  </si>
  <si>
    <t>FLIPPED ODDS RATIO</t>
  </si>
  <si>
    <t>Just as a reference, HEDGE's standardized effect size (per personal communication with Hedges; should not be too different from WWC version)</t>
  </si>
  <si>
    <t>(for flipped version, just change the sign, e.g., plus to minus, minus to plus)</t>
  </si>
  <si>
    <t>(this can be also obtained simply by (ODDS_RATIO/1)</t>
  </si>
  <si>
    <t>Odds ratio</t>
  </si>
  <si>
    <t>(QC'ed USING http://www.ats.ucla.edu/stat/mult_pkg/faq/general/odds_ratio.htm ; int=-1.471, effect=0.5928, odds ratio=1.809.)</t>
  </si>
  <si>
    <t>(QC'ed USING http://pages.uoregon.edu/aarong/teaching/G4075_Outline/node16.html ; int=-1.44, effect=2.42, odds ratio=11.25.)</t>
  </si>
  <si>
    <t>data asdf;</t>
  </si>
  <si>
    <t>Intercept=-1.471;</t>
  </si>
  <si>
    <t>effect_size=0.5928;</t>
  </si>
  <si>
    <t>sum_intercept_plus_effectsize=intercept+effect_size;</t>
  </si>
  <si>
    <t>ODDS_ZERO=exp(Intercept);</t>
  </si>
  <si>
    <t>ODDS_ONE=exp(sum_intercept_plus_effectsize);</t>
  </si>
  <si>
    <t>run;</t>
  </si>
  <si>
    <t>I did this in SAS to get the same result.</t>
  </si>
  <si>
    <t>ODDS_RATIO_STD2=exp(effect_size);</t>
  </si>
  <si>
    <t>&lt;--based on the simpler algorithm</t>
  </si>
  <si>
    <r>
      <rPr>
        <b/>
        <sz val="24"/>
        <color theme="1"/>
        <rFont val="Calibri"/>
        <family val="2"/>
        <scheme val="minor"/>
      </rPr>
      <t>WWC effect size</t>
    </r>
    <r>
      <rPr>
        <sz val="24"/>
        <color theme="1"/>
        <rFont val="Calibri"/>
        <family val="2"/>
        <scheme val="minor"/>
      </rPr>
      <t xml:space="preserve"> for binary outcome variable</t>
    </r>
    <r>
      <rPr>
        <sz val="11"/>
        <color theme="1"/>
        <rFont val="Calibri"/>
        <family val="2"/>
        <scheme val="minor"/>
      </rPr>
      <t xml:space="preserve"> (I take this from P15 of this spreadsheet; QC'ed using WWC official Excel calculation sheet)</t>
    </r>
  </si>
  <si>
    <t>WARNING 2: the odds ratio result DOES NOT depend on the matrix of other predictors.  HOWEVER, percentages derived in the process of deriving OR will be affected.  If you want to present percentages, be aware.</t>
  </si>
  <si>
    <t>&lt;--this is the easiest way to get odds ratio.</t>
  </si>
  <si>
    <t>Memo</t>
  </si>
  <si>
    <t>Logistic regression</t>
  </si>
  <si>
    <t>Odds</t>
  </si>
  <si>
    <t>WWC Effect size</t>
  </si>
  <si>
    <t>Example</t>
  </si>
  <si>
    <r>
      <t>Intercept from</t>
    </r>
    <r>
      <rPr>
        <sz val="11"/>
        <color rgb="FFFF0000"/>
        <rFont val="Calibri"/>
        <family val="2"/>
        <scheme val="minor"/>
      </rPr>
      <t xml:space="preserve"> the treatment status only model</t>
    </r>
  </si>
  <si>
    <t>Treatment effect final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</si>
</sst>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sz val="11"/>
      <color rgb="FFFF0000"/>
      <name val="Calibri"/>
      <family val="2"/>
      <scheme val="minor"/>
    </font>
    <font>
      <b/>
      <u/>
      <sz val="11"/>
      <color theme="1"/>
      <name val="Calibri"/>
      <family val="2"/>
      <scheme val="minor"/>
    </font>
    <font>
      <b/>
      <i/>
      <sz val="11"/>
      <color theme="1"/>
      <name val="Calibri"/>
      <family val="2"/>
      <scheme val="minor"/>
    </font>
    <font>
      <sz val="10"/>
      <name val="Arial"/>
      <family val="2"/>
    </font>
    <font>
      <sz val="10"/>
      <name val="Arial"/>
      <family val="2"/>
    </font>
    <font>
      <b/>
      <sz val="24"/>
      <color theme="1"/>
      <name val="Calibri"/>
      <family val="2"/>
      <scheme val="minor"/>
    </font>
    <font>
      <sz val="24"/>
      <color theme="1"/>
      <name val="Calibri"/>
      <family val="2"/>
      <scheme val="minor"/>
    </font>
    <font>
      <b/>
      <sz val="28"/>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9" tint="0.59999389629810485"/>
        <bgColor indexed="64"/>
      </patternFill>
    </fill>
  </fills>
  <borders count="2">
    <border>
      <left/>
      <right/>
      <top/>
      <bottom/>
      <diagonal/>
    </border>
    <border>
      <left/>
      <right/>
      <top/>
      <bottom style="medium">
        <color indexed="64"/>
      </bottom>
      <diagonal/>
    </border>
  </borders>
  <cellStyleXfs count="1">
    <xf numFmtId="0" fontId="0" fillId="0" borderId="0"/>
  </cellStyleXfs>
  <cellXfs count="28">
    <xf numFmtId="0" fontId="0" fillId="0" borderId="0" xfId="0"/>
    <xf numFmtId="9" fontId="0" fillId="0" borderId="0" xfId="0" applyNumberFormat="1"/>
    <xf numFmtId="0" fontId="0" fillId="2" borderId="0" xfId="0" applyFill="1"/>
    <xf numFmtId="0" fontId="1" fillId="0" borderId="0" xfId="0" applyFont="1"/>
    <xf numFmtId="2" fontId="0" fillId="0" borderId="0" xfId="0" applyNumberFormat="1"/>
    <xf numFmtId="2" fontId="0" fillId="2" borderId="0" xfId="0" applyNumberFormat="1" applyFill="1"/>
    <xf numFmtId="0" fontId="0" fillId="0" borderId="1" xfId="0" applyBorder="1"/>
    <xf numFmtId="0" fontId="2" fillId="0" borderId="0" xfId="0" applyFont="1"/>
    <xf numFmtId="0" fontId="0" fillId="3" borderId="0" xfId="0" applyFill="1"/>
    <xf numFmtId="2" fontId="0" fillId="3" borderId="0" xfId="0" applyNumberFormat="1" applyFill="1"/>
    <xf numFmtId="0" fontId="0" fillId="4" borderId="0" xfId="0" applyFill="1"/>
    <xf numFmtId="2" fontId="0" fillId="4" borderId="0" xfId="0" applyNumberFormat="1" applyFill="1"/>
    <xf numFmtId="0" fontId="0" fillId="0" borderId="0" xfId="0" applyFill="1"/>
    <xf numFmtId="2" fontId="0" fillId="0" borderId="0" xfId="0" applyNumberFormat="1" applyFill="1"/>
    <xf numFmtId="0" fontId="0" fillId="0" borderId="1" xfId="0" applyFill="1" applyBorder="1"/>
    <xf numFmtId="9" fontId="0" fillId="0" borderId="1" xfId="0" applyNumberFormat="1" applyFill="1" applyBorder="1"/>
    <xf numFmtId="9" fontId="0" fillId="4" borderId="0" xfId="0" applyNumberFormat="1" applyFill="1"/>
    <xf numFmtId="0" fontId="1" fillId="4" borderId="0" xfId="0" applyFont="1" applyFill="1"/>
    <xf numFmtId="0" fontId="0" fillId="5" borderId="0" xfId="0" applyFill="1"/>
    <xf numFmtId="2" fontId="7" fillId="2" borderId="0" xfId="0" applyNumberFormat="1" applyFont="1" applyFill="1"/>
    <xf numFmtId="0" fontId="0" fillId="6" borderId="0" xfId="0" applyFill="1"/>
    <xf numFmtId="2" fontId="0" fillId="6" borderId="0" xfId="0" applyNumberFormat="1" applyFill="1"/>
    <xf numFmtId="2" fontId="9" fillId="6" borderId="0" xfId="0" applyNumberFormat="1" applyFont="1" applyFill="1"/>
    <xf numFmtId="0" fontId="0" fillId="6" borderId="1" xfId="0" applyFill="1" applyBorder="1"/>
    <xf numFmtId="0" fontId="0" fillId="0" borderId="0" xfId="0" applyAlignment="1">
      <alignment wrapText="1"/>
    </xf>
    <xf numFmtId="2" fontId="0" fillId="0" borderId="1" xfId="0" applyNumberFormat="1" applyBorder="1"/>
    <xf numFmtId="9" fontId="0" fillId="4" borderId="1" xfId="0" applyNumberFormat="1" applyFill="1" applyBorder="1"/>
    <xf numFmtId="2" fontId="0" fillId="6" borderId="1"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tabSelected="1" workbookViewId="0">
      <selection activeCell="F32" sqref="F32"/>
    </sheetView>
  </sheetViews>
  <sheetFormatPr defaultRowHeight="15" x14ac:dyDescent="0.25"/>
  <cols>
    <col min="1" max="1" width="13.7109375" customWidth="1"/>
    <col min="2" max="2" width="27.85546875" customWidth="1"/>
    <col min="3" max="3" width="13.42578125" style="20" customWidth="1"/>
    <col min="6" max="6" width="15.140625" customWidth="1"/>
    <col min="7" max="7" width="17.42578125" customWidth="1"/>
    <col min="10" max="10" width="23" customWidth="1"/>
    <col min="11" max="11" width="15.42578125" customWidth="1"/>
    <col min="12" max="12" width="13" customWidth="1"/>
  </cols>
  <sheetData>
    <row r="1" spans="1:28" s="20" customFormat="1" x14ac:dyDescent="0.25">
      <c r="A1" s="20" t="s">
        <v>19</v>
      </c>
    </row>
    <row r="2" spans="1:28" hidden="1" x14ac:dyDescent="0.25">
      <c r="C2" s="20" t="s">
        <v>6</v>
      </c>
    </row>
    <row r="3" spans="1:28" hidden="1" x14ac:dyDescent="0.25">
      <c r="B3" t="s">
        <v>1</v>
      </c>
      <c r="C3" s="21">
        <v>-1.6590098997249529</v>
      </c>
      <c r="D3" s="7" t="s">
        <v>9</v>
      </c>
      <c r="AB3" t="s">
        <v>47</v>
      </c>
    </row>
    <row r="4" spans="1:28" hidden="1" x14ac:dyDescent="0.25">
      <c r="B4" t="s">
        <v>2</v>
      </c>
      <c r="C4" s="21">
        <v>0.68112816669741327</v>
      </c>
      <c r="D4" s="7" t="s">
        <v>9</v>
      </c>
      <c r="G4">
        <f>EXP(C4)</f>
        <v>1.976105851961633</v>
      </c>
      <c r="H4" t="s">
        <v>52</v>
      </c>
      <c r="AB4" t="s">
        <v>40</v>
      </c>
    </row>
    <row r="5" spans="1:28" hidden="1" x14ac:dyDescent="0.25">
      <c r="B5" t="s">
        <v>13</v>
      </c>
      <c r="AB5" t="s">
        <v>41</v>
      </c>
    </row>
    <row r="6" spans="1:28" hidden="1" x14ac:dyDescent="0.25">
      <c r="B6" s="2" t="s">
        <v>51</v>
      </c>
      <c r="AB6" t="s">
        <v>42</v>
      </c>
    </row>
    <row r="7" spans="1:28" hidden="1" x14ac:dyDescent="0.25">
      <c r="B7" s="2" t="s">
        <v>11</v>
      </c>
      <c r="AB7" t="s">
        <v>43</v>
      </c>
    </row>
    <row r="8" spans="1:28" hidden="1" x14ac:dyDescent="0.25">
      <c r="B8" s="2" t="s">
        <v>12</v>
      </c>
    </row>
    <row r="9" spans="1:28" hidden="1" x14ac:dyDescent="0.25">
      <c r="B9" s="18" t="s">
        <v>38</v>
      </c>
      <c r="D9" s="18"/>
      <c r="E9" s="18"/>
      <c r="F9" s="18"/>
      <c r="AB9" t="s">
        <v>44</v>
      </c>
    </row>
    <row r="10" spans="1:28" hidden="1" x14ac:dyDescent="0.25">
      <c r="B10" s="18" t="s">
        <v>39</v>
      </c>
      <c r="D10" s="18"/>
      <c r="E10" s="18"/>
      <c r="F10" s="18"/>
      <c r="AB10" t="s">
        <v>45</v>
      </c>
    </row>
    <row r="11" spans="1:28" hidden="1" x14ac:dyDescent="0.25">
      <c r="K11" t="s">
        <v>29</v>
      </c>
      <c r="O11" t="s">
        <v>24</v>
      </c>
    </row>
    <row r="12" spans="1:28" hidden="1" x14ac:dyDescent="0.25">
      <c r="B12" s="3"/>
      <c r="F12" s="3" t="s">
        <v>18</v>
      </c>
      <c r="K12" s="10" t="s">
        <v>28</v>
      </c>
      <c r="L12" s="10"/>
      <c r="M12" s="11"/>
      <c r="O12" s="10" t="s">
        <v>30</v>
      </c>
      <c r="P12" s="10"/>
      <c r="Q12" s="10"/>
      <c r="R12" s="10"/>
      <c r="AB12" t="s">
        <v>48</v>
      </c>
    </row>
    <row r="13" spans="1:28" hidden="1" x14ac:dyDescent="0.25">
      <c r="B13" s="3" t="s">
        <v>15</v>
      </c>
      <c r="C13" s="20" t="s">
        <v>5</v>
      </c>
      <c r="D13" t="s">
        <v>14</v>
      </c>
      <c r="E13" t="s">
        <v>8</v>
      </c>
      <c r="F13" s="4" t="s">
        <v>16</v>
      </c>
      <c r="K13" s="8" t="s">
        <v>21</v>
      </c>
      <c r="L13" s="9" t="s">
        <v>20</v>
      </c>
      <c r="M13" s="9"/>
      <c r="O13" t="s">
        <v>22</v>
      </c>
      <c r="P13" t="s">
        <v>23</v>
      </c>
      <c r="Q13" s="8" t="s">
        <v>25</v>
      </c>
    </row>
    <row r="14" spans="1:28" ht="29.25" hidden="1" customHeight="1" x14ac:dyDescent="0.5">
      <c r="B14" t="s">
        <v>3</v>
      </c>
      <c r="C14" s="21">
        <f>C3</f>
        <v>-1.6590098997249529</v>
      </c>
      <c r="D14" s="16">
        <f>EXP(C14)/(1+EXP(C14))</f>
        <v>0.15989495090196865</v>
      </c>
      <c r="E14" s="4">
        <f>D14/(1-D14)</f>
        <v>0.19032732998526547</v>
      </c>
      <c r="F14" s="19">
        <f>E15/E14</f>
        <v>1.9761058519616332</v>
      </c>
      <c r="G14" t="s">
        <v>10</v>
      </c>
      <c r="K14" s="8">
        <f>LN(F14)</f>
        <v>0.68112816669741338</v>
      </c>
      <c r="L14" s="9">
        <f>(K14*SQRT(3))/PI()</f>
        <v>0.37552563978595516</v>
      </c>
      <c r="M14" s="9"/>
      <c r="O14">
        <f>LN(E14)</f>
        <v>-1.6590098997249529</v>
      </c>
      <c r="P14">
        <f>O15-O14</f>
        <v>0.68112816669741327</v>
      </c>
      <c r="Q14" s="9">
        <f>P14/1.65</f>
        <v>0.41280494951358382</v>
      </c>
      <c r="AB14" t="s">
        <v>46</v>
      </c>
    </row>
    <row r="15" spans="1:28" ht="25.5" hidden="1" customHeight="1" x14ac:dyDescent="0.25">
      <c r="B15" t="s">
        <v>4</v>
      </c>
      <c r="C15" s="21">
        <f>C3+C4</f>
        <v>-0.97788173302753967</v>
      </c>
      <c r="D15" s="16">
        <f>EXP(C15)/(1+EXP(C15))</f>
        <v>0.27331229626865089</v>
      </c>
      <c r="E15" s="4">
        <f>D15/(1-D15)</f>
        <v>0.37610695057211591</v>
      </c>
      <c r="F15">
        <f>EXP(C4)</f>
        <v>1.976105851961633</v>
      </c>
      <c r="G15" t="s">
        <v>49</v>
      </c>
      <c r="K15" s="8"/>
      <c r="L15" s="9"/>
      <c r="M15" s="9"/>
      <c r="O15">
        <f>LN(E15)</f>
        <v>-0.97788173302753967</v>
      </c>
    </row>
    <row r="16" spans="1:28" hidden="1" x14ac:dyDescent="0.25">
      <c r="B16" t="s">
        <v>31</v>
      </c>
      <c r="D16" s="1">
        <f>D15-D14</f>
        <v>0.11341734536668224</v>
      </c>
      <c r="F16" t="s">
        <v>17</v>
      </c>
      <c r="K16" s="8"/>
      <c r="L16" s="9"/>
      <c r="M16" s="9"/>
      <c r="Q16" t="s">
        <v>26</v>
      </c>
    </row>
    <row r="17" spans="1:17" hidden="1" x14ac:dyDescent="0.25">
      <c r="D17" s="1"/>
      <c r="F17" s="5">
        <f>E14/E15</f>
        <v>0.50604576622619879</v>
      </c>
      <c r="K17" s="8">
        <f>LN(F17)</f>
        <v>-0.68112816669741327</v>
      </c>
      <c r="L17" s="9">
        <f>(K17*SQRT(3))/PI()</f>
        <v>-0.37552563978595505</v>
      </c>
      <c r="M17" s="9"/>
      <c r="Q17" t="s">
        <v>27</v>
      </c>
    </row>
    <row r="18" spans="1:17" hidden="1" x14ac:dyDescent="0.25">
      <c r="B18" s="17" t="s">
        <v>32</v>
      </c>
      <c r="D18" s="11"/>
      <c r="E18" s="10"/>
      <c r="F18" s="11"/>
      <c r="K18" s="8"/>
      <c r="L18" s="9"/>
      <c r="M18" s="9"/>
    </row>
    <row r="19" spans="1:17" hidden="1" x14ac:dyDescent="0.25">
      <c r="B19" s="10" t="s">
        <v>0</v>
      </c>
      <c r="C19" s="21">
        <f>F14</f>
        <v>1.9761058519616332</v>
      </c>
      <c r="D19" s="11"/>
      <c r="E19" s="10"/>
      <c r="F19" s="11"/>
      <c r="K19" s="8"/>
      <c r="L19" s="9"/>
      <c r="M19" s="9"/>
    </row>
    <row r="20" spans="1:17" hidden="1" x14ac:dyDescent="0.25">
      <c r="B20" s="10" t="s">
        <v>33</v>
      </c>
      <c r="C20" s="21">
        <f>F17</f>
        <v>0.50604576622619879</v>
      </c>
      <c r="D20" s="11" t="s">
        <v>36</v>
      </c>
      <c r="E20" s="10"/>
      <c r="F20" s="11"/>
      <c r="K20" s="8"/>
      <c r="L20" s="9"/>
      <c r="M20" s="9"/>
    </row>
    <row r="21" spans="1:17" ht="31.5" hidden="1" x14ac:dyDescent="0.5">
      <c r="B21" s="10" t="s">
        <v>50</v>
      </c>
      <c r="C21" s="21"/>
      <c r="D21" s="11"/>
      <c r="E21" s="10"/>
      <c r="F21" s="11"/>
      <c r="K21" s="8"/>
      <c r="L21" s="9"/>
      <c r="M21" s="9"/>
    </row>
    <row r="22" spans="1:17" ht="36" hidden="1" x14ac:dyDescent="0.55000000000000004">
      <c r="B22" s="10"/>
      <c r="C22" s="22">
        <f>Q14</f>
        <v>0.41280494951358382</v>
      </c>
      <c r="D22" s="11" t="s">
        <v>35</v>
      </c>
      <c r="E22" s="10"/>
      <c r="F22" s="11"/>
      <c r="K22" s="8"/>
      <c r="L22" s="9"/>
      <c r="M22" s="9"/>
    </row>
    <row r="23" spans="1:17" hidden="1" x14ac:dyDescent="0.25">
      <c r="B23" s="7" t="s">
        <v>26</v>
      </c>
      <c r="C23" s="21"/>
      <c r="D23" s="13"/>
      <c r="E23" s="12"/>
      <c r="F23" s="13"/>
      <c r="K23" s="8"/>
      <c r="L23" s="9"/>
      <c r="M23" s="9"/>
    </row>
    <row r="24" spans="1:17" hidden="1" x14ac:dyDescent="0.25">
      <c r="B24" s="7" t="s">
        <v>27</v>
      </c>
      <c r="C24" s="21"/>
      <c r="D24" s="13"/>
      <c r="E24" s="12"/>
      <c r="F24" s="13"/>
      <c r="K24" s="8"/>
      <c r="L24" s="9"/>
      <c r="M24" s="9"/>
    </row>
    <row r="25" spans="1:17" hidden="1" x14ac:dyDescent="0.25">
      <c r="B25" t="s">
        <v>34</v>
      </c>
      <c r="C25" s="21"/>
      <c r="D25" s="13"/>
      <c r="E25" s="12"/>
      <c r="F25" s="13"/>
      <c r="K25" s="8"/>
      <c r="L25" s="9"/>
      <c r="M25" s="9"/>
    </row>
    <row r="26" spans="1:17" hidden="1" x14ac:dyDescent="0.25">
      <c r="C26" s="21">
        <f>L14</f>
        <v>0.37552563978595516</v>
      </c>
      <c r="D26" s="13"/>
      <c r="E26" s="12"/>
      <c r="F26" s="13"/>
      <c r="K26" s="8"/>
      <c r="L26" s="9"/>
      <c r="M26" s="9"/>
    </row>
    <row r="27" spans="1:17" s="6" customFormat="1" ht="15.75" hidden="1" thickBot="1" x14ac:dyDescent="0.3">
      <c r="B27" s="14"/>
      <c r="C27" s="23"/>
      <c r="D27" s="15"/>
      <c r="E27" s="14"/>
      <c r="F27" s="14"/>
    </row>
    <row r="28" spans="1:17" x14ac:dyDescent="0.25">
      <c r="A28" t="s">
        <v>53</v>
      </c>
      <c r="C28" s="20" t="s">
        <v>54</v>
      </c>
      <c r="H28" t="s">
        <v>5</v>
      </c>
      <c r="I28" t="s">
        <v>7</v>
      </c>
      <c r="J28" t="s">
        <v>55</v>
      </c>
      <c r="K28" t="s">
        <v>37</v>
      </c>
      <c r="L28" t="s">
        <v>22</v>
      </c>
      <c r="M28" t="s">
        <v>23</v>
      </c>
      <c r="N28" s="8" t="s">
        <v>56</v>
      </c>
    </row>
    <row r="29" spans="1:17" ht="36" customHeight="1" x14ac:dyDescent="0.5">
      <c r="A29" t="s">
        <v>57</v>
      </c>
      <c r="B29" s="24" t="s">
        <v>58</v>
      </c>
      <c r="C29" s="21">
        <v>2</v>
      </c>
      <c r="F29" t="s">
        <v>3</v>
      </c>
      <c r="G29" t="s">
        <v>3</v>
      </c>
      <c r="H29" s="4">
        <f>C29</f>
        <v>2</v>
      </c>
      <c r="I29" s="16">
        <f>EXP(H29)/(1+EXP(H29))</f>
        <v>0.88079707797788243</v>
      </c>
      <c r="J29" s="4">
        <f>I29/(1-I29)</f>
        <v>7.3890560989306486</v>
      </c>
      <c r="K29" s="19">
        <f>J30/J29</f>
        <v>1.9761058519616344</v>
      </c>
      <c r="L29">
        <f>LN(J29)</f>
        <v>1.9999999999999998</v>
      </c>
      <c r="M29">
        <f>L30-L29</f>
        <v>0.68112816669741405</v>
      </c>
      <c r="N29" s="9">
        <f>M29/1.65</f>
        <v>0.41280494951358432</v>
      </c>
    </row>
    <row r="30" spans="1:17" ht="24.75" customHeight="1" x14ac:dyDescent="0.25">
      <c r="B30" t="s">
        <v>59</v>
      </c>
      <c r="C30" s="21">
        <v>0.68112816669741327</v>
      </c>
      <c r="F30" t="s">
        <v>4</v>
      </c>
      <c r="G30" t="s">
        <v>4</v>
      </c>
      <c r="H30" s="4">
        <f>C29+C30</f>
        <v>2.6811281666974134</v>
      </c>
      <c r="I30" s="16">
        <f>EXP(H30)/(1+EXP(H30))</f>
        <v>0.93590383317794656</v>
      </c>
      <c r="J30" s="4">
        <f>I30/(1-I30)</f>
        <v>14.601556997569659</v>
      </c>
      <c r="K30" s="4">
        <f>EXP(C30)</f>
        <v>1.976105851961633</v>
      </c>
      <c r="L30">
        <f>LN(J30)</f>
        <v>2.6811281666974138</v>
      </c>
    </row>
    <row r="31" spans="1:17" s="20" customFormat="1" ht="22.5" customHeight="1" x14ac:dyDescent="0.25"/>
    <row r="32" spans="1:17" ht="31.5" customHeight="1" x14ac:dyDescent="0.25">
      <c r="C32" s="20" t="s">
        <v>54</v>
      </c>
      <c r="H32" t="s">
        <v>5</v>
      </c>
      <c r="I32" t="s">
        <v>7</v>
      </c>
      <c r="J32" t="s">
        <v>55</v>
      </c>
      <c r="K32" t="s">
        <v>37</v>
      </c>
      <c r="L32" t="s">
        <v>22</v>
      </c>
      <c r="M32" t="s">
        <v>23</v>
      </c>
      <c r="N32" s="8" t="s">
        <v>56</v>
      </c>
    </row>
    <row r="33" spans="1:15" ht="39.75" customHeight="1" x14ac:dyDescent="0.5">
      <c r="B33" s="24" t="s">
        <v>58</v>
      </c>
      <c r="C33"/>
      <c r="F33" t="s">
        <v>3</v>
      </c>
      <c r="G33" t="s">
        <v>3</v>
      </c>
      <c r="H33" s="4">
        <f>C33</f>
        <v>0</v>
      </c>
      <c r="I33" s="16">
        <f>EXP(H33)/(1+EXP(H33))</f>
        <v>0.5</v>
      </c>
      <c r="J33" s="4">
        <f>I33/(1-I33)</f>
        <v>1</v>
      </c>
      <c r="K33" s="19">
        <f>J34/J33</f>
        <v>1</v>
      </c>
      <c r="L33">
        <f>LN(J33)</f>
        <v>0</v>
      </c>
      <c r="M33">
        <f>L34-L33</f>
        <v>0</v>
      </c>
      <c r="N33" s="9">
        <f>M33/1.65</f>
        <v>0</v>
      </c>
    </row>
    <row r="34" spans="1:15" ht="24.75" customHeight="1" thickBot="1" x14ac:dyDescent="0.3">
      <c r="A34" s="6"/>
      <c r="B34" s="6" t="s">
        <v>59</v>
      </c>
      <c r="C34"/>
      <c r="D34" s="6"/>
      <c r="E34" s="6"/>
      <c r="F34" s="6" t="s">
        <v>4</v>
      </c>
      <c r="G34" s="6" t="s">
        <v>4</v>
      </c>
      <c r="H34" s="25">
        <f>C33+C34</f>
        <v>0</v>
      </c>
      <c r="I34" s="26">
        <f>EXP(H34)/(1+EXP(H34))</f>
        <v>0.5</v>
      </c>
      <c r="J34" s="25">
        <f>I34/(1-I34)</f>
        <v>1</v>
      </c>
      <c r="K34" s="25">
        <f>EXP(C34)</f>
        <v>1</v>
      </c>
      <c r="L34" s="6">
        <f>LN(J34)</f>
        <v>0</v>
      </c>
      <c r="M34" s="6"/>
      <c r="N34" s="6"/>
      <c r="O34" s="6"/>
    </row>
    <row r="35" spans="1:15" x14ac:dyDescent="0.25">
      <c r="C35" s="20" t="s">
        <v>54</v>
      </c>
      <c r="H35" t="s">
        <v>5</v>
      </c>
      <c r="I35" t="s">
        <v>7</v>
      </c>
      <c r="J35" t="s">
        <v>55</v>
      </c>
      <c r="K35" t="s">
        <v>37</v>
      </c>
      <c r="L35" t="s">
        <v>22</v>
      </c>
      <c r="M35" t="s">
        <v>23</v>
      </c>
      <c r="N35" s="8" t="s">
        <v>56</v>
      </c>
    </row>
    <row r="36" spans="1:15" ht="33.75" x14ac:dyDescent="0.5">
      <c r="B36" s="24" t="s">
        <v>58</v>
      </c>
      <c r="C36"/>
      <c r="F36" t="s">
        <v>3</v>
      </c>
      <c r="G36" t="s">
        <v>3</v>
      </c>
      <c r="H36" s="4">
        <f>C36</f>
        <v>0</v>
      </c>
      <c r="I36" s="16">
        <f>EXP(H36)/(1+EXP(H36))</f>
        <v>0.5</v>
      </c>
      <c r="J36" s="4">
        <f>I36/(1-I36)</f>
        <v>1</v>
      </c>
      <c r="K36" s="19">
        <f>J37/J36</f>
        <v>1</v>
      </c>
      <c r="L36">
        <f>LN(J36)</f>
        <v>0</v>
      </c>
      <c r="M36">
        <f>L37-L36</f>
        <v>0</v>
      </c>
      <c r="N36" s="9">
        <f>M36/1.65</f>
        <v>0</v>
      </c>
    </row>
    <row r="37" spans="1:15" s="6" customFormat="1" ht="34.5" customHeight="1" thickBot="1" x14ac:dyDescent="0.3">
      <c r="B37" s="6" t="s">
        <v>59</v>
      </c>
      <c r="C37"/>
      <c r="F37" s="6" t="s">
        <v>4</v>
      </c>
      <c r="G37" s="6" t="s">
        <v>4</v>
      </c>
      <c r="H37" s="25">
        <f>C36+C37</f>
        <v>0</v>
      </c>
      <c r="I37" s="26">
        <f>EXP(H37)/(1+EXP(H37))</f>
        <v>0.5</v>
      </c>
      <c r="J37" s="25">
        <f>I37/(1-I37)</f>
        <v>1</v>
      </c>
      <c r="K37" s="25">
        <f>EXP(C37)</f>
        <v>1</v>
      </c>
      <c r="L37" s="6">
        <f>LN(J37)</f>
        <v>0</v>
      </c>
    </row>
    <row r="39" spans="1:15" x14ac:dyDescent="0.25">
      <c r="C39" s="20" t="s">
        <v>54</v>
      </c>
      <c r="H39" t="s">
        <v>5</v>
      </c>
      <c r="I39" t="s">
        <v>7</v>
      </c>
      <c r="J39" t="s">
        <v>55</v>
      </c>
      <c r="K39" t="s">
        <v>37</v>
      </c>
      <c r="L39" t="s">
        <v>22</v>
      </c>
      <c r="M39" t="s">
        <v>23</v>
      </c>
      <c r="N39" s="8" t="s">
        <v>56</v>
      </c>
    </row>
    <row r="40" spans="1:15" ht="33.75" x14ac:dyDescent="0.5">
      <c r="B40" s="24" t="s">
        <v>58</v>
      </c>
      <c r="C40" s="21"/>
      <c r="F40" t="s">
        <v>3</v>
      </c>
      <c r="G40" t="s">
        <v>3</v>
      </c>
      <c r="H40" s="4">
        <f>C40</f>
        <v>0</v>
      </c>
      <c r="I40" s="16">
        <f>EXP(H40)/(1+EXP(H40))</f>
        <v>0.5</v>
      </c>
      <c r="J40" s="4">
        <f>I40/(1-I40)</f>
        <v>1</v>
      </c>
      <c r="K40" s="19">
        <f>J41/J40</f>
        <v>1</v>
      </c>
      <c r="L40">
        <f>LN(J40)</f>
        <v>0</v>
      </c>
      <c r="M40">
        <f>L41-L40</f>
        <v>0</v>
      </c>
      <c r="N40" s="9">
        <f>M40/1.65</f>
        <v>0</v>
      </c>
    </row>
    <row r="41" spans="1:15" s="6" customFormat="1" ht="15.75" thickBot="1" x14ac:dyDescent="0.3">
      <c r="B41" s="6" t="s">
        <v>59</v>
      </c>
      <c r="C41" s="27"/>
      <c r="F41" s="6" t="s">
        <v>4</v>
      </c>
      <c r="G41" s="6" t="s">
        <v>4</v>
      </c>
      <c r="H41" s="25">
        <f>C40+C41</f>
        <v>0</v>
      </c>
      <c r="I41" s="26">
        <f>EXP(H41)/(1+EXP(H41))</f>
        <v>0.5</v>
      </c>
      <c r="J41" s="25">
        <f>I41/(1-I41)</f>
        <v>1</v>
      </c>
      <c r="K41" s="25">
        <f>EXP(C41)</f>
        <v>1</v>
      </c>
      <c r="L41" s="6">
        <f>LN(J41)</f>
        <v>0</v>
      </c>
    </row>
    <row r="42" spans="1:15" x14ac:dyDescent="0.25">
      <c r="C42" s="20" t="s">
        <v>54</v>
      </c>
      <c r="H42" t="s">
        <v>5</v>
      </c>
      <c r="I42" t="s">
        <v>7</v>
      </c>
      <c r="J42" t="s">
        <v>55</v>
      </c>
      <c r="K42" t="s">
        <v>37</v>
      </c>
      <c r="L42" t="s">
        <v>22</v>
      </c>
      <c r="M42" t="s">
        <v>23</v>
      </c>
      <c r="N42" s="8" t="s">
        <v>56</v>
      </c>
    </row>
    <row r="43" spans="1:15" ht="33.75" x14ac:dyDescent="0.5">
      <c r="B43" s="24" t="s">
        <v>58</v>
      </c>
      <c r="C43" s="21"/>
      <c r="F43" t="s">
        <v>3</v>
      </c>
      <c r="G43" t="s">
        <v>3</v>
      </c>
      <c r="H43" s="4">
        <f>C43</f>
        <v>0</v>
      </c>
      <c r="I43" s="16">
        <f>EXP(H43)/(1+EXP(H43))</f>
        <v>0.5</v>
      </c>
      <c r="J43" s="4">
        <f>I43/(1-I43)</f>
        <v>1</v>
      </c>
      <c r="K43" s="19">
        <f>J44/J43</f>
        <v>1</v>
      </c>
      <c r="L43">
        <f>LN(J43)</f>
        <v>0</v>
      </c>
      <c r="M43">
        <f>L44-L43</f>
        <v>0</v>
      </c>
      <c r="N43" s="9">
        <f>M43/1.65</f>
        <v>0</v>
      </c>
    </row>
    <row r="44" spans="1:15" s="6" customFormat="1" ht="15.75" thickBot="1" x14ac:dyDescent="0.3">
      <c r="B44" s="6" t="s">
        <v>59</v>
      </c>
      <c r="C44" s="27"/>
      <c r="F44" s="6" t="s">
        <v>4</v>
      </c>
      <c r="G44" s="6" t="s">
        <v>4</v>
      </c>
      <c r="H44" s="25">
        <f>C43+C44</f>
        <v>0</v>
      </c>
      <c r="I44" s="26">
        <f>EXP(H44)/(1+EXP(H44))</f>
        <v>0.5</v>
      </c>
      <c r="J44" s="25">
        <f>I44/(1-I44)</f>
        <v>1</v>
      </c>
      <c r="K44" s="25">
        <f>EXP(C44)</f>
        <v>1</v>
      </c>
      <c r="L44" s="6">
        <f>LN(J44)</f>
        <v>0</v>
      </c>
    </row>
    <row r="45" spans="1:15" x14ac:dyDescent="0.25">
      <c r="C45" s="20" t="s">
        <v>54</v>
      </c>
      <c r="H45" t="s">
        <v>5</v>
      </c>
      <c r="I45" t="s">
        <v>7</v>
      </c>
      <c r="J45" t="s">
        <v>55</v>
      </c>
      <c r="K45" t="s">
        <v>37</v>
      </c>
      <c r="L45" t="s">
        <v>22</v>
      </c>
      <c r="M45" t="s">
        <v>23</v>
      </c>
      <c r="N45" s="8" t="s">
        <v>56</v>
      </c>
    </row>
    <row r="46" spans="1:15" ht="33.75" x14ac:dyDescent="0.5">
      <c r="B46" s="24" t="s">
        <v>58</v>
      </c>
      <c r="C46" s="21"/>
      <c r="F46" t="s">
        <v>3</v>
      </c>
      <c r="G46" t="s">
        <v>3</v>
      </c>
      <c r="H46" s="4">
        <f>C46</f>
        <v>0</v>
      </c>
      <c r="I46" s="16">
        <f>EXP(H46)/(1+EXP(H46))</f>
        <v>0.5</v>
      </c>
      <c r="J46" s="4">
        <f>I46/(1-I46)</f>
        <v>1</v>
      </c>
      <c r="K46" s="19">
        <f>J47/J46</f>
        <v>1</v>
      </c>
      <c r="L46">
        <f>LN(J46)</f>
        <v>0</v>
      </c>
      <c r="M46">
        <f>L47-L46</f>
        <v>0</v>
      </c>
      <c r="N46" s="9">
        <f>M46/1.65</f>
        <v>0</v>
      </c>
    </row>
    <row r="47" spans="1:15" s="6" customFormat="1" ht="15.75" thickBot="1" x14ac:dyDescent="0.3">
      <c r="B47" s="6" t="s">
        <v>59</v>
      </c>
      <c r="C47" s="27"/>
      <c r="F47" s="6" t="s">
        <v>4</v>
      </c>
      <c r="G47" s="6" t="s">
        <v>4</v>
      </c>
      <c r="H47" s="25">
        <f>C46+C47</f>
        <v>0</v>
      </c>
      <c r="I47" s="26">
        <f>EXP(H47)/(1+EXP(H47))</f>
        <v>0.5</v>
      </c>
      <c r="J47" s="25">
        <f>I47/(1-I47)</f>
        <v>1</v>
      </c>
      <c r="K47" s="25">
        <f>EXP(C47)</f>
        <v>1</v>
      </c>
      <c r="L47" s="6">
        <f>LN(J47)</f>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Standardized effect calc</vt:lpstr>
      <vt:lpstr>Sheet3</vt:lpstr>
    </vt:vector>
  </TitlesOfParts>
  <Company>ICF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ICFI</cp:lastModifiedBy>
  <dcterms:created xsi:type="dcterms:W3CDTF">2015-09-23T13:42:15Z</dcterms:created>
  <dcterms:modified xsi:type="dcterms:W3CDTF">2018-10-01T02:10:58Z</dcterms:modified>
</cp:coreProperties>
</file>